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K pracovní\2023\Projektové dokumentace\Nejdek - povrchovky 2023\Fojtov\"/>
    </mc:Choice>
  </mc:AlternateContent>
  <xr:revisionPtr revIDLastSave="0" documentId="8_{EBF1B749-D792-4037-953F-D91BFDBE2FE4}" xr6:coauthVersionLast="47" xr6:coauthVersionMax="47" xr10:uidLastSave="{00000000-0000-0000-0000-000000000000}"/>
  <bookViews>
    <workbookView xWindow="-120" yWindow="-120" windowWidth="38640" windowHeight="2136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Pol'!$A$1:$U$43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I48" i="1"/>
  <c r="I47" i="1"/>
  <c r="G39" i="1"/>
  <c r="F39" i="1"/>
  <c r="G33" i="12"/>
  <c r="AC33" i="12"/>
  <c r="AD33" i="12"/>
  <c r="F9" i="12"/>
  <c r="G9" i="12" s="1"/>
  <c r="I9" i="12"/>
  <c r="I8" i="12" s="1"/>
  <c r="K9" i="12"/>
  <c r="K8" i="12" s="1"/>
  <c r="O9" i="12"/>
  <c r="O8" i="12" s="1"/>
  <c r="Q9" i="12"/>
  <c r="Q8" i="12" s="1"/>
  <c r="U9" i="12"/>
  <c r="U8" i="12" s="1"/>
  <c r="F11" i="12"/>
  <c r="G11" i="12"/>
  <c r="M11" i="12" s="1"/>
  <c r="M10" i="12" s="1"/>
  <c r="I11" i="12"/>
  <c r="I10" i="12" s="1"/>
  <c r="K11" i="12"/>
  <c r="K10" i="12" s="1"/>
  <c r="O11" i="12"/>
  <c r="O10" i="12" s="1"/>
  <c r="Q11" i="12"/>
  <c r="Q10" i="12" s="1"/>
  <c r="U11" i="12"/>
  <c r="U10" i="12" s="1"/>
  <c r="F12" i="12"/>
  <c r="G12" i="12"/>
  <c r="M12" i="12" s="1"/>
  <c r="I12" i="12"/>
  <c r="K12" i="12"/>
  <c r="O12" i="12"/>
  <c r="Q12" i="12"/>
  <c r="U12" i="12"/>
  <c r="F13" i="12"/>
  <c r="G13" i="12"/>
  <c r="M13" i="12" s="1"/>
  <c r="I13" i="12"/>
  <c r="K13" i="12"/>
  <c r="O13" i="12"/>
  <c r="Q13" i="12"/>
  <c r="U13" i="12"/>
  <c r="F14" i="12"/>
  <c r="G14" i="12"/>
  <c r="M14" i="12" s="1"/>
  <c r="I14" i="12"/>
  <c r="K14" i="12"/>
  <c r="O14" i="12"/>
  <c r="Q14" i="12"/>
  <c r="U14" i="12"/>
  <c r="F15" i="12"/>
  <c r="G15" i="12"/>
  <c r="M15" i="12" s="1"/>
  <c r="I15" i="12"/>
  <c r="K15" i="12"/>
  <c r="O15" i="12"/>
  <c r="Q15" i="12"/>
  <c r="U15" i="12"/>
  <c r="F16" i="12"/>
  <c r="G16" i="12"/>
  <c r="M16" i="12" s="1"/>
  <c r="I16" i="12"/>
  <c r="K16" i="12"/>
  <c r="O16" i="12"/>
  <c r="Q16" i="12"/>
  <c r="U16" i="12"/>
  <c r="F18" i="12"/>
  <c r="G18" i="12"/>
  <c r="M18" i="12" s="1"/>
  <c r="M17" i="12" s="1"/>
  <c r="I18" i="12"/>
  <c r="I17" i="12" s="1"/>
  <c r="K18" i="12"/>
  <c r="K17" i="12" s="1"/>
  <c r="O18" i="12"/>
  <c r="O17" i="12" s="1"/>
  <c r="Q18" i="12"/>
  <c r="Q17" i="12" s="1"/>
  <c r="U18" i="12"/>
  <c r="U17" i="12" s="1"/>
  <c r="G19" i="12"/>
  <c r="F20" i="12"/>
  <c r="G20" i="12"/>
  <c r="M20" i="12" s="1"/>
  <c r="I20" i="12"/>
  <c r="I19" i="12" s="1"/>
  <c r="K20" i="12"/>
  <c r="K19" i="12" s="1"/>
  <c r="O20" i="12"/>
  <c r="O19" i="12" s="1"/>
  <c r="Q20" i="12"/>
  <c r="Q19" i="12" s="1"/>
  <c r="U20" i="12"/>
  <c r="U19" i="12" s="1"/>
  <c r="F21" i="12"/>
  <c r="G21" i="12"/>
  <c r="M21" i="12" s="1"/>
  <c r="I21" i="12"/>
  <c r="K21" i="12"/>
  <c r="O21" i="12"/>
  <c r="Q21" i="12"/>
  <c r="U21" i="12"/>
  <c r="G22" i="12"/>
  <c r="F23" i="12"/>
  <c r="G23" i="12"/>
  <c r="I23" i="12"/>
  <c r="I22" i="12" s="1"/>
  <c r="K23" i="12"/>
  <c r="K22" i="12" s="1"/>
  <c r="M23" i="12"/>
  <c r="M22" i="12" s="1"/>
  <c r="O23" i="12"/>
  <c r="O22" i="12" s="1"/>
  <c r="Q23" i="12"/>
  <c r="Q22" i="12" s="1"/>
  <c r="U23" i="12"/>
  <c r="U22" i="12" s="1"/>
  <c r="F24" i="12"/>
  <c r="G24" i="12"/>
  <c r="I24" i="12"/>
  <c r="K24" i="12"/>
  <c r="M24" i="12"/>
  <c r="O24" i="12"/>
  <c r="Q24" i="12"/>
  <c r="U24" i="12"/>
  <c r="F25" i="12"/>
  <c r="G25" i="12"/>
  <c r="I25" i="12"/>
  <c r="K25" i="12"/>
  <c r="M25" i="12"/>
  <c r="O25" i="12"/>
  <c r="Q25" i="12"/>
  <c r="U25" i="12"/>
  <c r="F26" i="12"/>
  <c r="G26" i="12"/>
  <c r="I26" i="12"/>
  <c r="K26" i="12"/>
  <c r="M26" i="12"/>
  <c r="O26" i="12"/>
  <c r="Q26" i="12"/>
  <c r="U26" i="12"/>
  <c r="G27" i="12"/>
  <c r="F28" i="12"/>
  <c r="G28" i="12"/>
  <c r="I28" i="12"/>
  <c r="I27" i="12" s="1"/>
  <c r="K28" i="12"/>
  <c r="K27" i="12" s="1"/>
  <c r="M28" i="12"/>
  <c r="M27" i="12" s="1"/>
  <c r="O28" i="12"/>
  <c r="O27" i="12" s="1"/>
  <c r="Q28" i="12"/>
  <c r="Q27" i="12" s="1"/>
  <c r="U28" i="12"/>
  <c r="U27" i="12" s="1"/>
  <c r="G29" i="12"/>
  <c r="F30" i="12"/>
  <c r="G30" i="12"/>
  <c r="I30" i="12"/>
  <c r="I29" i="12" s="1"/>
  <c r="K30" i="12"/>
  <c r="K29" i="12" s="1"/>
  <c r="M30" i="12"/>
  <c r="M29" i="12" s="1"/>
  <c r="O30" i="12"/>
  <c r="O29" i="12" s="1"/>
  <c r="Q30" i="12"/>
  <c r="Q29" i="12" s="1"/>
  <c r="U30" i="12"/>
  <c r="U29" i="12" s="1"/>
  <c r="F31" i="12"/>
  <c r="G31" i="12"/>
  <c r="I31" i="12"/>
  <c r="K31" i="12"/>
  <c r="M31" i="12"/>
  <c r="O31" i="12"/>
  <c r="Q31" i="12"/>
  <c r="U31" i="12"/>
  <c r="I20" i="1"/>
  <c r="I19" i="1"/>
  <c r="I18" i="1"/>
  <c r="I17" i="1"/>
  <c r="I16" i="1"/>
  <c r="I54" i="1"/>
  <c r="G27" i="1"/>
  <c r="F40" i="1"/>
  <c r="G23" i="1" s="1"/>
  <c r="G40" i="1"/>
  <c r="G25" i="1" s="1"/>
  <c r="G26" i="1" s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24" i="1" l="1"/>
  <c r="G29" i="1" s="1"/>
  <c r="G28" i="1"/>
  <c r="M19" i="12"/>
  <c r="G8" i="12"/>
  <c r="M9" i="12"/>
  <c r="M8" i="12" s="1"/>
  <c r="G10" i="12"/>
  <c r="G17" i="12"/>
  <c r="I21" i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<sst xmlns="http://schemas.openxmlformats.org/spreadsheetml/2006/main" count="239" uniqueCount="143">
  <si>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</si>
  <si>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</si>
  <si>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</si>
  <si>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</si>
  <si>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</si>
  <si>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</si>
  <si>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</si>
  <si>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</si>
  <si>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</si>
  <si>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</si>
  <si>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</si>
  <si>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</si>
  <si>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</si>
  <si>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</si>
  <si>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</si>
  <si>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</si>
  <si>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</si>
  <si>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</si>
  <si>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</si>
  <si>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</si>
  <si>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</si>
  <si>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</si>
  <si>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</si>
  <si>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</si>
  <si>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</si>
  <si>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</si>
  <si>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</si>
  <si>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</si>
  <si>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</si>
  <si>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</si>
  <si>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</si>
  <si>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</si>
  <si>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</si>
  <si>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</si>
  <si>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</si>
  <si>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</si>
  <si>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</si>
  <si>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</si>
  <si>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</si>
  <si>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</si>
  <si>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</si>
  <si>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</si>
  <si>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</si>
  <si>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k.ú. Fojtov</t>
  </si>
  <si>
    <t>Rozpočet:</t>
  </si>
  <si>
    <t>Misto</t>
  </si>
  <si>
    <t>Oprava místní komunikace Fojtov u statku</t>
  </si>
  <si>
    <t>Město Nejdek</t>
  </si>
  <si>
    <t>náměstí Karla IV. 239</t>
  </si>
  <si>
    <t>Nejdek</t>
  </si>
  <si>
    <t>362 21</t>
  </si>
  <si>
    <t>00254801</t>
  </si>
  <si>
    <t>CZ00254801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</si>
  <si>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</si>
  <si>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</si>
  <si>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</si>
  <si>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</si>
  <si>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</si>
  <si>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</si>
  <si>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</si>
  <si>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</si>
  <si>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</si>
  <si>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91</t>
  </si>
  <si>
    <t>Doplňující práce na komunikaci</t>
  </si>
  <si>
    <t>93</t>
  </si>
  <si>
    <t>Dokončovací práce inž.staveb</t>
  </si>
  <si>
    <t>97</t>
  </si>
  <si>
    <t>Vodorovná doprava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</si>
  <si>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</si>
  <si>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</si>
  <si>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</si>
  <si>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</si>
  <si>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</si>
  <si>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</si>
  <si>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</si>
  <si>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</si>
  <si>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</si>
  <si>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</si>
  <si>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</si>
  <si>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</si>
  <si>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</si>
  <si>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</si>
  <si>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</si>
  <si>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</si>
  <si>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</si>
  <si>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</si>
  <si>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</si>
  <si>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</si>
  <si>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</si>
  <si>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</si>
  <si>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</si>
  <si>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</si>
  <si>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</si>
  <si>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</si>
  <si>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</si>
  <si>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</si>
  <si>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</si>
  <si>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</si>
  <si>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</si>
  <si>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113108405R00</t>
  </si>
  <si>
    <t>Odstranění asfaltové vrstvy pl.nad 50 m2, tl. 5 cm</t>
  </si>
  <si>
    <t>m2</t>
  </si>
  <si>
    <t>POL1_0</t>
  </si>
  <si>
    <t>572753111R00</t>
  </si>
  <si>
    <t>Vyrovnání povrchu krytů asfaltovým betonem</t>
  </si>
  <si>
    <t>t</t>
  </si>
  <si>
    <t>566501111R00</t>
  </si>
  <si>
    <t>Úprava povrchu z R-materiálu do 0,10 m3/m2</t>
  </si>
  <si>
    <t>573211111R00</t>
  </si>
  <si>
    <t>Postřik živičný spojovací z asfaltu 0,5-0,7 kg/m2</t>
  </si>
  <si>
    <t>577142112RT2</t>
  </si>
  <si>
    <t>Beton asfaltový ACO 11, nad 3 m, tl.5 cm, plochy 201-1000 m2</t>
  </si>
  <si>
    <t>599141111R00</t>
  </si>
  <si>
    <t>Vyplnění spár živičnou zálivkou</t>
  </si>
  <si>
    <t>m</t>
  </si>
  <si>
    <t>569811111R00</t>
  </si>
  <si>
    <t>Zpevnění krajnic štěrkodrtí tloušťky  5 cm</t>
  </si>
  <si>
    <t>919735111R00</t>
  </si>
  <si>
    <t>Řezání stávajícího živičného krytu tl. do 5 cm</t>
  </si>
  <si>
    <t>938909311R00</t>
  </si>
  <si>
    <t>Odstranění nánosu z povrchu živičného nebo beton.</t>
  </si>
  <si>
    <t>938908411R00</t>
  </si>
  <si>
    <t>Očištění povrchu krytu saponátovým roztokem</t>
  </si>
  <si>
    <t>979083117R00</t>
  </si>
  <si>
    <t>Vodorovné přemístění suti na skládku do 6000 m</t>
  </si>
  <si>
    <t>979083191R00</t>
  </si>
  <si>
    <t>Příplatek za dalších započatých 1000 m nad 6000 m</t>
  </si>
  <si>
    <t>979093111R00</t>
  </si>
  <si>
    <t>Uložení suti na skládku bez zhutnění</t>
  </si>
  <si>
    <t>979990112R00</t>
  </si>
  <si>
    <t>Poplatek za uložení suti - obal. kamenivo, asfalt, skupina odpadu 170302</t>
  </si>
  <si>
    <t>998225311R00</t>
  </si>
  <si>
    <t>Přesun hmot, oprava komunikací, kryt živič. a bet.</t>
  </si>
  <si>
    <t>005211030R</t>
  </si>
  <si>
    <t xml:space="preserve">Dočasná dopravní opatření </t>
  </si>
  <si>
    <t>Soubor</t>
  </si>
  <si>
    <t>005241020R</t>
  </si>
  <si>
    <t xml:space="preserve">Geodetické zaměření skutečného provedení  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</si>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</sst>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 t="s">
        <v>51</v>
      </c>
      <c r="J5" s="11"/>
    </row>
    <row r="6" spans="1:15" ht="15.75" customHeight="1" x14ac:dyDescent="0.2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 t="s">
        <v>52</v>
      </c>
      <c r="J6" s="11"/>
    </row>
    <row r="7" spans="1:15" ht="15.75" customHeight="1" x14ac:dyDescent="0.2">
      <c r="A7" s="4"/>
      <c r="B7" s="40"/>
      <c r="C7" s="122" t="s">
        <v>50</v>
      </c>
      <c r="D7" s="104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SUMIF(F47:F53,A16,I47:I53)+SUMIF(F47:F53,"PSU",I47:I53)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SUMIF(F47:F53,A17,I47:I53)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SUMIF(F47:F53,A18,I47:I53)</f>
        <v>0</v>
      </c>
      <c r="J18" s="82"/>
    </row>
    <row r="19" spans="1:10" ht="23.25" customHeight="1" x14ac:dyDescent="0.2">
      <c r="A19" s="192" t="s">
        <v>70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SUMIF(F47:F53,A19,I47:I53)</f>
        <v>0</v>
      </c>
      <c r="J19" s="82"/>
    </row>
    <row r="20" spans="1:10" ht="23.25" customHeight="1" x14ac:dyDescent="0.2">
      <c r="A20" s="192" t="s">
        <v>71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SUMIF(F47:F53,A20,I47:I53)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45081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53</v>
      </c>
      <c r="C39" s="137" t="s">
        <v>46</v>
      </c>
      <c r="D39" s="138"/>
      <c r="E39" s="138"/>
      <c r="F39" s="146">
        <f>'Rozpočet Pol'!AC33</f>
        <v>0</v>
      </c>
      <c r="G39" s="147">
        <f>'Rozpočet Pol'!AD33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">
      <c r="A40" s="130"/>
      <c r="B40" s="140" t="s">
        <v>54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56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57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58</v>
      </c>
      <c r="C47" s="174" t="s">
        <v>59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60</v>
      </c>
      <c r="C48" s="164" t="s">
        <v>61</v>
      </c>
      <c r="D48" s="166"/>
      <c r="E48" s="166"/>
      <c r="F48" s="182" t="s">
        <v>23</v>
      </c>
      <c r="G48" s="183"/>
      <c r="H48" s="183"/>
      <c r="I48" s="184">
        <f>'Rozpočet Pol'!G10</f>
        <v>0</v>
      </c>
      <c r="J48" s="184"/>
    </row>
    <row r="49" spans="1:10" ht="25.5" customHeight="1" x14ac:dyDescent="0.2">
      <c r="A49" s="162"/>
      <c r="B49" s="165" t="s">
        <v>62</v>
      </c>
      <c r="C49" s="164" t="s">
        <v>63</v>
      </c>
      <c r="D49" s="166"/>
      <c r="E49" s="166"/>
      <c r="F49" s="182" t="s">
        <v>23</v>
      </c>
      <c r="G49" s="183"/>
      <c r="H49" s="183"/>
      <c r="I49" s="184">
        <f>'Rozpočet Pol'!G17</f>
        <v>0</v>
      </c>
      <c r="J49" s="184"/>
    </row>
    <row r="50" spans="1:10" ht="25.5" customHeight="1" x14ac:dyDescent="0.2">
      <c r="A50" s="162"/>
      <c r="B50" s="165" t="s">
        <v>64</v>
      </c>
      <c r="C50" s="164" t="s">
        <v>65</v>
      </c>
      <c r="D50" s="166"/>
      <c r="E50" s="166"/>
      <c r="F50" s="182" t="s">
        <v>23</v>
      </c>
      <c r="G50" s="183"/>
      <c r="H50" s="183"/>
      <c r="I50" s="184">
        <f>'Rozpočet Pol'!G19</f>
        <v>0</v>
      </c>
      <c r="J50" s="184"/>
    </row>
    <row r="51" spans="1:10" ht="25.5" customHeight="1" x14ac:dyDescent="0.2">
      <c r="A51" s="162"/>
      <c r="B51" s="165" t="s">
        <v>66</v>
      </c>
      <c r="C51" s="164" t="s">
        <v>67</v>
      </c>
      <c r="D51" s="166"/>
      <c r="E51" s="166"/>
      <c r="F51" s="182" t="s">
        <v>23</v>
      </c>
      <c r="G51" s="183"/>
      <c r="H51" s="183"/>
      <c r="I51" s="184">
        <f>'Rozpočet Pol'!G22</f>
        <v>0</v>
      </c>
      <c r="J51" s="184"/>
    </row>
    <row r="52" spans="1:10" ht="25.5" customHeight="1" x14ac:dyDescent="0.2">
      <c r="A52" s="162"/>
      <c r="B52" s="165" t="s">
        <v>68</v>
      </c>
      <c r="C52" s="164" t="s">
        <v>69</v>
      </c>
      <c r="D52" s="166"/>
      <c r="E52" s="166"/>
      <c r="F52" s="182" t="s">
        <v>23</v>
      </c>
      <c r="G52" s="183"/>
      <c r="H52" s="183"/>
      <c r="I52" s="184">
        <f>'Rozpočet Pol'!G27</f>
        <v>0</v>
      </c>
      <c r="J52" s="184"/>
    </row>
    <row r="53" spans="1:10" ht="25.5" customHeight="1" x14ac:dyDescent="0.2">
      <c r="A53" s="162"/>
      <c r="B53" s="176" t="s">
        <v>70</v>
      </c>
      <c r="C53" s="177" t="s">
        <v>26</v>
      </c>
      <c r="D53" s="178"/>
      <c r="E53" s="178"/>
      <c r="F53" s="185" t="s">
        <v>70</v>
      </c>
      <c r="G53" s="186"/>
      <c r="H53" s="186"/>
      <c r="I53" s="187">
        <f>'Rozpočet Pol'!G29</f>
        <v>0</v>
      </c>
      <c r="J53" s="187"/>
    </row>
    <row r="54" spans="1:10" ht="25.5" customHeight="1" x14ac:dyDescent="0.2">
      <c r="A54" s="163"/>
      <c r="B54" s="169" t="s">
        <v>1</v>
      </c>
      <c r="C54" s="169"/>
      <c r="D54" s="170"/>
      <c r="E54" s="170"/>
      <c r="F54" s="188"/>
      <c r="G54" s="189"/>
      <c r="H54" s="189"/>
      <c r="I54" s="190">
        <f>SUM(I47:I53)</f>
        <v>0</v>
      </c>
      <c r="J54" s="190"/>
    </row>
    <row r="55" spans="1:10" x14ac:dyDescent="0.2">
      <c r="F55" s="191"/>
      <c r="G55" s="129"/>
      <c r="H55" s="191"/>
      <c r="I55" s="129"/>
      <c r="J55" s="129"/>
    </row>
    <row r="56" spans="1:10" x14ac:dyDescent="0.2">
      <c r="F56" s="191"/>
      <c r="G56" s="129"/>
      <c r="H56" s="191"/>
      <c r="I56" s="129"/>
      <c r="J56" s="129"/>
    </row>
    <row r="57" spans="1:10" x14ac:dyDescent="0.2">
      <c r="F57" s="191"/>
      <c r="G57" s="129"/>
      <c r="H57" s="191"/>
      <c r="I57" s="129"/>
      <c r="J57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I54:J54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3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73</v>
      </c>
    </row>
    <row r="2" spans="1:60" ht="24.95" customHeight="1" x14ac:dyDescent="0.2">
      <c r="A2" s="201" t="s">
        <v>72</v>
      </c>
      <c r="B2" s="195"/>
      <c r="C2" s="196" t="s">
        <v>46</v>
      </c>
      <c r="D2" s="197"/>
      <c r="E2" s="197"/>
      <c r="F2" s="197"/>
      <c r="G2" s="203"/>
      <c r="AE2" t="s">
        <v>74</v>
      </c>
    </row>
    <row r="3" spans="1:60" ht="24.95" customHeight="1" x14ac:dyDescent="0.2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75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76</v>
      </c>
    </row>
    <row r="5" spans="1:60" hidden="1" x14ac:dyDescent="0.2">
      <c r="A5" s="205" t="s">
        <v>77</v>
      </c>
      <c r="B5" s="206"/>
      <c r="C5" s="207"/>
      <c r="D5" s="208"/>
      <c r="E5" s="208"/>
      <c r="F5" s="208"/>
      <c r="G5" s="209"/>
      <c r="AE5" t="s">
        <v>78</v>
      </c>
    </row>
    <row r="7" spans="1:60" ht="38.25" x14ac:dyDescent="0.2">
      <c r="A7" s="214" t="s">
        <v>79</v>
      </c>
      <c r="B7" s="215" t="s">
        <v>80</v>
      </c>
      <c r="C7" s="215" t="s">
        <v>81</v>
      </c>
      <c r="D7" s="214" t="s">
        <v>82</v>
      </c>
      <c r="E7" s="214" t="s">
        <v>83</v>
      </c>
      <c r="F7" s="210" t="s">
        <v>84</v>
      </c>
      <c r="G7" s="231" t="s">
        <v>28</v>
      </c>
      <c r="H7" s="232" t="s">
        <v>29</v>
      </c>
      <c r="I7" s="232" t="s">
        <v>85</v>
      </c>
      <c r="J7" s="232" t="s">
        <v>30</v>
      </c>
      <c r="K7" s="232" t="s">
        <v>86</v>
      </c>
      <c r="L7" s="232" t="s">
        <v>87</v>
      </c>
      <c r="M7" s="232" t="s">
        <v>88</v>
      </c>
      <c r="N7" s="232" t="s">
        <v>89</v>
      </c>
      <c r="O7" s="232" t="s">
        <v>90</v>
      </c>
      <c r="P7" s="232" t="s">
        <v>91</v>
      </c>
      <c r="Q7" s="232" t="s">
        <v>92</v>
      </c>
      <c r="R7" s="232" t="s">
        <v>93</v>
      </c>
      <c r="S7" s="232" t="s">
        <v>94</v>
      </c>
      <c r="T7" s="232" t="s">
        <v>95</v>
      </c>
      <c r="U7" s="217" t="s">
        <v>96</v>
      </c>
    </row>
    <row r="8" spans="1:60" x14ac:dyDescent="0.2">
      <c r="A8" s="233" t="s">
        <v>97</v>
      </c>
      <c r="B8" s="234" t="s">
        <v>58</v>
      </c>
      <c r="C8" s="235" t="s">
        <v>59</v>
      </c>
      <c r="D8" s="236"/>
      <c r="E8" s="237"/>
      <c r="F8" s="238"/>
      <c r="G8" s="238">
        <f>SUMIF(AE9:AE9,"&lt;&gt;NOR",G9:G9)</f>
        <v>0</v>
      </c>
      <c r="H8" s="238"/>
      <c r="I8" s="238">
        <f>SUM(I9:I9)</f>
        <v>0</v>
      </c>
      <c r="J8" s="238"/>
      <c r="K8" s="238">
        <f>SUM(K9:K9)</f>
        <v>0</v>
      </c>
      <c r="L8" s="238"/>
      <c r="M8" s="238">
        <f>SUM(M9:M9)</f>
        <v>0</v>
      </c>
      <c r="N8" s="216"/>
      <c r="O8" s="216">
        <f>SUM(O9:O9)</f>
        <v>0</v>
      </c>
      <c r="P8" s="216"/>
      <c r="Q8" s="216">
        <f>SUM(Q9:Q9)</f>
        <v>7.15</v>
      </c>
      <c r="R8" s="216"/>
      <c r="S8" s="216"/>
      <c r="T8" s="233"/>
      <c r="U8" s="216">
        <f>SUM(U9:U9)</f>
        <v>2.8</v>
      </c>
      <c r="AE8" t="s">
        <v>98</v>
      </c>
    </row>
    <row r="9" spans="1:60" outlineLevel="1" x14ac:dyDescent="0.2">
      <c r="A9" s="212">
        <v>1</v>
      </c>
      <c r="B9" s="218" t="s">
        <v>99</v>
      </c>
      <c r="C9" s="261" t="s">
        <v>100</v>
      </c>
      <c r="D9" s="220" t="s">
        <v>101</v>
      </c>
      <c r="E9" s="226">
        <v>65</v>
      </c>
      <c r="F9" s="228">
        <f>H9+J9</f>
        <v>0</v>
      </c>
      <c r="G9" s="229">
        <f>ROUND(E9*F9,2)</f>
        <v>0</v>
      </c>
      <c r="H9" s="229"/>
      <c r="I9" s="229">
        <f>ROUND(E9*H9,2)</f>
        <v>0</v>
      </c>
      <c r="J9" s="229"/>
      <c r="K9" s="229">
        <f>ROUND(E9*J9,2)</f>
        <v>0</v>
      </c>
      <c r="L9" s="229">
        <v>21</v>
      </c>
      <c r="M9" s="229">
        <f>G9*(1+L9/100)</f>
        <v>0</v>
      </c>
      <c r="N9" s="221">
        <v>0</v>
      </c>
      <c r="O9" s="221">
        <f>ROUND(E9*N9,5)</f>
        <v>0</v>
      </c>
      <c r="P9" s="221">
        <v>0.11</v>
      </c>
      <c r="Q9" s="221">
        <f>ROUND(E9*P9,5)</f>
        <v>7.15</v>
      </c>
      <c r="R9" s="221"/>
      <c r="S9" s="221"/>
      <c r="T9" s="222">
        <v>4.2999999999999997E-2</v>
      </c>
      <c r="U9" s="221">
        <f>ROUND(E9*T9,2)</f>
        <v>2.8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102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x14ac:dyDescent="0.2">
      <c r="A10" s="213" t="s">
        <v>97</v>
      </c>
      <c r="B10" s="219" t="s">
        <v>60</v>
      </c>
      <c r="C10" s="262" t="s">
        <v>61</v>
      </c>
      <c r="D10" s="223"/>
      <c r="E10" s="227"/>
      <c r="F10" s="230"/>
      <c r="G10" s="230">
        <f>SUMIF(AE11:AE16,"&lt;&gt;NOR",G11:G16)</f>
        <v>0</v>
      </c>
      <c r="H10" s="230"/>
      <c r="I10" s="230">
        <f>SUM(I11:I16)</f>
        <v>0</v>
      </c>
      <c r="J10" s="230"/>
      <c r="K10" s="230">
        <f>SUM(K11:K16)</f>
        <v>0</v>
      </c>
      <c r="L10" s="230"/>
      <c r="M10" s="230">
        <f>SUM(M11:M16)</f>
        <v>0</v>
      </c>
      <c r="N10" s="224"/>
      <c r="O10" s="224">
        <f>SUM(O11:O16)</f>
        <v>111.10375000000001</v>
      </c>
      <c r="P10" s="224"/>
      <c r="Q10" s="224">
        <f>SUM(Q11:Q16)</f>
        <v>0</v>
      </c>
      <c r="R10" s="224"/>
      <c r="S10" s="224"/>
      <c r="T10" s="225"/>
      <c r="U10" s="224">
        <f>SUM(U11:U16)</f>
        <v>24.63</v>
      </c>
      <c r="AE10" t="s">
        <v>98</v>
      </c>
    </row>
    <row r="11" spans="1:60" outlineLevel="1" x14ac:dyDescent="0.2">
      <c r="A11" s="212">
        <v>2</v>
      </c>
      <c r="B11" s="218" t="s">
        <v>103</v>
      </c>
      <c r="C11" s="261" t="s">
        <v>104</v>
      </c>
      <c r="D11" s="220" t="s">
        <v>105</v>
      </c>
      <c r="E11" s="226">
        <v>46.575000000000003</v>
      </c>
      <c r="F11" s="228">
        <f>H11+J11</f>
        <v>0</v>
      </c>
      <c r="G11" s="229">
        <f>ROUND(E11*F11,2)</f>
        <v>0</v>
      </c>
      <c r="H11" s="229"/>
      <c r="I11" s="229">
        <f>ROUND(E11*H11,2)</f>
        <v>0</v>
      </c>
      <c r="J11" s="229"/>
      <c r="K11" s="229">
        <f>ROUND(E11*J11,2)</f>
        <v>0</v>
      </c>
      <c r="L11" s="229">
        <v>21</v>
      </c>
      <c r="M11" s="229">
        <f>G11*(1+L11/100)</f>
        <v>0</v>
      </c>
      <c r="N11" s="221">
        <v>1</v>
      </c>
      <c r="O11" s="221">
        <f>ROUND(E11*N11,5)</f>
        <v>46.575000000000003</v>
      </c>
      <c r="P11" s="221">
        <v>0</v>
      </c>
      <c r="Q11" s="221">
        <f>ROUND(E11*P11,5)</f>
        <v>0</v>
      </c>
      <c r="R11" s="221"/>
      <c r="S11" s="221"/>
      <c r="T11" s="222">
        <v>0.23300000000000001</v>
      </c>
      <c r="U11" s="221">
        <f>ROUND(E11*T11,2)</f>
        <v>10.85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102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2">
        <v>3</v>
      </c>
      <c r="B12" s="218" t="s">
        <v>106</v>
      </c>
      <c r="C12" s="261" t="s">
        <v>107</v>
      </c>
      <c r="D12" s="220" t="s">
        <v>101</v>
      </c>
      <c r="E12" s="226">
        <v>50</v>
      </c>
      <c r="F12" s="228">
        <f>H12+J12</f>
        <v>0</v>
      </c>
      <c r="G12" s="229">
        <f>ROUND(E12*F12,2)</f>
        <v>0</v>
      </c>
      <c r="H12" s="229"/>
      <c r="I12" s="229">
        <f>ROUND(E12*H12,2)</f>
        <v>0</v>
      </c>
      <c r="J12" s="229"/>
      <c r="K12" s="229">
        <f>ROUND(E12*J12,2)</f>
        <v>0</v>
      </c>
      <c r="L12" s="229">
        <v>21</v>
      </c>
      <c r="M12" s="229">
        <f>G12*(1+L12/100)</f>
        <v>0</v>
      </c>
      <c r="N12" s="221">
        <v>0.17726</v>
      </c>
      <c r="O12" s="221">
        <f>ROUND(E12*N12,5)</f>
        <v>8.8629999999999995</v>
      </c>
      <c r="P12" s="221">
        <v>0</v>
      </c>
      <c r="Q12" s="221">
        <f>ROUND(E12*P12,5)</f>
        <v>0</v>
      </c>
      <c r="R12" s="221"/>
      <c r="S12" s="221"/>
      <c r="T12" s="222">
        <v>2.1999999999999999E-2</v>
      </c>
      <c r="U12" s="221">
        <f>ROUND(E12*T12,2)</f>
        <v>1.1000000000000001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102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2">
        <v>4</v>
      </c>
      <c r="B13" s="218" t="s">
        <v>108</v>
      </c>
      <c r="C13" s="261" t="s">
        <v>109</v>
      </c>
      <c r="D13" s="220" t="s">
        <v>101</v>
      </c>
      <c r="E13" s="226">
        <v>345</v>
      </c>
      <c r="F13" s="228">
        <f>H13+J13</f>
        <v>0</v>
      </c>
      <c r="G13" s="229">
        <f>ROUND(E13*F13,2)</f>
        <v>0</v>
      </c>
      <c r="H13" s="229"/>
      <c r="I13" s="229">
        <f>ROUND(E13*H13,2)</f>
        <v>0</v>
      </c>
      <c r="J13" s="229"/>
      <c r="K13" s="229">
        <f>ROUND(E13*J13,2)</f>
        <v>0</v>
      </c>
      <c r="L13" s="229">
        <v>21</v>
      </c>
      <c r="M13" s="229">
        <f>G13*(1+L13/100)</f>
        <v>0</v>
      </c>
      <c r="N13" s="221">
        <v>6.0999999999999997E-4</v>
      </c>
      <c r="O13" s="221">
        <f>ROUND(E13*N13,5)</f>
        <v>0.21045</v>
      </c>
      <c r="P13" s="221">
        <v>0</v>
      </c>
      <c r="Q13" s="221">
        <f>ROUND(E13*P13,5)</f>
        <v>0</v>
      </c>
      <c r="R13" s="221"/>
      <c r="S13" s="221"/>
      <c r="T13" s="222">
        <v>2E-3</v>
      </c>
      <c r="U13" s="221">
        <f>ROUND(E13*T13,2)</f>
        <v>0.69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102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ht="22.5" outlineLevel="1" x14ac:dyDescent="0.2">
      <c r="A14" s="212">
        <v>5</v>
      </c>
      <c r="B14" s="218" t="s">
        <v>110</v>
      </c>
      <c r="C14" s="261" t="s">
        <v>111</v>
      </c>
      <c r="D14" s="220" t="s">
        <v>101</v>
      </c>
      <c r="E14" s="226">
        <v>345</v>
      </c>
      <c r="F14" s="228">
        <f>H14+J14</f>
        <v>0</v>
      </c>
      <c r="G14" s="229">
        <f>ROUND(E14*F14,2)</f>
        <v>0</v>
      </c>
      <c r="H14" s="229"/>
      <c r="I14" s="229">
        <f>ROUND(E14*H14,2)</f>
        <v>0</v>
      </c>
      <c r="J14" s="229"/>
      <c r="K14" s="229">
        <f>ROUND(E14*J14,2)</f>
        <v>0</v>
      </c>
      <c r="L14" s="229">
        <v>21</v>
      </c>
      <c r="M14" s="229">
        <f>G14*(1+L14/100)</f>
        <v>0</v>
      </c>
      <c r="N14" s="221">
        <v>0.12966</v>
      </c>
      <c r="O14" s="221">
        <f>ROUND(E14*N14,5)</f>
        <v>44.732700000000001</v>
      </c>
      <c r="P14" s="221">
        <v>0</v>
      </c>
      <c r="Q14" s="221">
        <f>ROUND(E14*P14,5)</f>
        <v>0</v>
      </c>
      <c r="R14" s="221"/>
      <c r="S14" s="221"/>
      <c r="T14" s="222">
        <v>0.02</v>
      </c>
      <c r="U14" s="221">
        <f>ROUND(E14*T14,2)</f>
        <v>6.9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102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12">
        <v>6</v>
      </c>
      <c r="B15" s="218" t="s">
        <v>112</v>
      </c>
      <c r="C15" s="261" t="s">
        <v>113</v>
      </c>
      <c r="D15" s="220" t="s">
        <v>114</v>
      </c>
      <c r="E15" s="226">
        <v>3</v>
      </c>
      <c r="F15" s="228">
        <f>H15+J15</f>
        <v>0</v>
      </c>
      <c r="G15" s="229">
        <f>ROUND(E15*F15,2)</f>
        <v>0</v>
      </c>
      <c r="H15" s="229"/>
      <c r="I15" s="229">
        <f>ROUND(E15*H15,2)</f>
        <v>0</v>
      </c>
      <c r="J15" s="229"/>
      <c r="K15" s="229">
        <f>ROUND(E15*J15,2)</f>
        <v>0</v>
      </c>
      <c r="L15" s="229">
        <v>21</v>
      </c>
      <c r="M15" s="229">
        <f>G15*(1+L15/100)</f>
        <v>0</v>
      </c>
      <c r="N15" s="221">
        <v>3.5999999999999999E-3</v>
      </c>
      <c r="O15" s="221">
        <f>ROUND(E15*N15,5)</f>
        <v>1.0800000000000001E-2</v>
      </c>
      <c r="P15" s="221">
        <v>0</v>
      </c>
      <c r="Q15" s="221">
        <f>ROUND(E15*P15,5)</f>
        <v>0</v>
      </c>
      <c r="R15" s="221"/>
      <c r="S15" s="221"/>
      <c r="T15" s="222">
        <v>4.5999999999999999E-2</v>
      </c>
      <c r="U15" s="221">
        <f>ROUND(E15*T15,2)</f>
        <v>0.14000000000000001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102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>
        <v>7</v>
      </c>
      <c r="B16" s="218" t="s">
        <v>115</v>
      </c>
      <c r="C16" s="261" t="s">
        <v>116</v>
      </c>
      <c r="D16" s="220" t="s">
        <v>101</v>
      </c>
      <c r="E16" s="226">
        <v>110</v>
      </c>
      <c r="F16" s="228">
        <f>H16+J16</f>
        <v>0</v>
      </c>
      <c r="G16" s="229">
        <f>ROUND(E16*F16,2)</f>
        <v>0</v>
      </c>
      <c r="H16" s="229"/>
      <c r="I16" s="229">
        <f>ROUND(E16*H16,2)</f>
        <v>0</v>
      </c>
      <c r="J16" s="229"/>
      <c r="K16" s="229">
        <f>ROUND(E16*J16,2)</f>
        <v>0</v>
      </c>
      <c r="L16" s="229">
        <v>21</v>
      </c>
      <c r="M16" s="229">
        <f>G16*(1+L16/100)</f>
        <v>0</v>
      </c>
      <c r="N16" s="221">
        <v>9.7379999999999994E-2</v>
      </c>
      <c r="O16" s="221">
        <f>ROUND(E16*N16,5)</f>
        <v>10.7118</v>
      </c>
      <c r="P16" s="221">
        <v>0</v>
      </c>
      <c r="Q16" s="221">
        <f>ROUND(E16*P16,5)</f>
        <v>0</v>
      </c>
      <c r="R16" s="221"/>
      <c r="S16" s="221"/>
      <c r="T16" s="222">
        <v>4.4999999999999998E-2</v>
      </c>
      <c r="U16" s="221">
        <f>ROUND(E16*T16,2)</f>
        <v>4.95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102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x14ac:dyDescent="0.2">
      <c r="A17" s="213" t="s">
        <v>97</v>
      </c>
      <c r="B17" s="219" t="s">
        <v>62</v>
      </c>
      <c r="C17" s="262" t="s">
        <v>63</v>
      </c>
      <c r="D17" s="223"/>
      <c r="E17" s="227"/>
      <c r="F17" s="230"/>
      <c r="G17" s="230">
        <f>SUMIF(AE18:AE18,"&lt;&gt;NOR",G18:G18)</f>
        <v>0</v>
      </c>
      <c r="H17" s="230"/>
      <c r="I17" s="230">
        <f>SUM(I18:I18)</f>
        <v>0</v>
      </c>
      <c r="J17" s="230"/>
      <c r="K17" s="230">
        <f>SUM(K18:K18)</f>
        <v>0</v>
      </c>
      <c r="L17" s="230"/>
      <c r="M17" s="230">
        <f>SUM(M18:M18)</f>
        <v>0</v>
      </c>
      <c r="N17" s="224"/>
      <c r="O17" s="224">
        <f>SUM(O18:O18)</f>
        <v>0</v>
      </c>
      <c r="P17" s="224"/>
      <c r="Q17" s="224">
        <f>SUM(Q18:Q18)</f>
        <v>0</v>
      </c>
      <c r="R17" s="224"/>
      <c r="S17" s="224"/>
      <c r="T17" s="225"/>
      <c r="U17" s="224">
        <f>SUM(U18:U18)</f>
        <v>0.1</v>
      </c>
      <c r="AE17" t="s">
        <v>98</v>
      </c>
    </row>
    <row r="18" spans="1:60" outlineLevel="1" x14ac:dyDescent="0.2">
      <c r="A18" s="212">
        <v>8</v>
      </c>
      <c r="B18" s="218" t="s">
        <v>117</v>
      </c>
      <c r="C18" s="261" t="s">
        <v>118</v>
      </c>
      <c r="D18" s="220" t="s">
        <v>114</v>
      </c>
      <c r="E18" s="226">
        <v>3</v>
      </c>
      <c r="F18" s="228">
        <f>H18+J18</f>
        <v>0</v>
      </c>
      <c r="G18" s="229">
        <f>ROUND(E18*F18,2)</f>
        <v>0</v>
      </c>
      <c r="H18" s="229"/>
      <c r="I18" s="229">
        <f>ROUND(E18*H18,2)</f>
        <v>0</v>
      </c>
      <c r="J18" s="229"/>
      <c r="K18" s="229">
        <f>ROUND(E18*J18,2)</f>
        <v>0</v>
      </c>
      <c r="L18" s="229">
        <v>21</v>
      </c>
      <c r="M18" s="229">
        <f>G18*(1+L18/100)</f>
        <v>0</v>
      </c>
      <c r="N18" s="221">
        <v>0</v>
      </c>
      <c r="O18" s="221">
        <f>ROUND(E18*N18,5)</f>
        <v>0</v>
      </c>
      <c r="P18" s="221">
        <v>0</v>
      </c>
      <c r="Q18" s="221">
        <f>ROUND(E18*P18,5)</f>
        <v>0</v>
      </c>
      <c r="R18" s="221"/>
      <c r="S18" s="221"/>
      <c r="T18" s="222">
        <v>3.2000000000000001E-2</v>
      </c>
      <c r="U18" s="221">
        <f>ROUND(E18*T18,2)</f>
        <v>0.1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102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x14ac:dyDescent="0.2">
      <c r="A19" s="213" t="s">
        <v>97</v>
      </c>
      <c r="B19" s="219" t="s">
        <v>64</v>
      </c>
      <c r="C19" s="262" t="s">
        <v>65</v>
      </c>
      <c r="D19" s="223"/>
      <c r="E19" s="227"/>
      <c r="F19" s="230"/>
      <c r="G19" s="230">
        <f>SUMIF(AE20:AE21,"&lt;&gt;NOR",G20:G21)</f>
        <v>0</v>
      </c>
      <c r="H19" s="230"/>
      <c r="I19" s="230">
        <f>SUM(I20:I21)</f>
        <v>0</v>
      </c>
      <c r="J19" s="230"/>
      <c r="K19" s="230">
        <f>SUM(K20:K21)</f>
        <v>0</v>
      </c>
      <c r="L19" s="230"/>
      <c r="M19" s="230">
        <f>SUM(M20:M21)</f>
        <v>0</v>
      </c>
      <c r="N19" s="224"/>
      <c r="O19" s="224">
        <f>SUM(O20:O21)</f>
        <v>3.4499999999999999E-3</v>
      </c>
      <c r="P19" s="224"/>
      <c r="Q19" s="224">
        <f>SUM(Q20:Q21)</f>
        <v>0</v>
      </c>
      <c r="R19" s="224"/>
      <c r="S19" s="224"/>
      <c r="T19" s="225"/>
      <c r="U19" s="224">
        <f>SUM(U20:U21)</f>
        <v>6.2099999999999991</v>
      </c>
      <c r="AE19" t="s">
        <v>98</v>
      </c>
    </row>
    <row r="20" spans="1:60" outlineLevel="1" x14ac:dyDescent="0.2">
      <c r="A20" s="212">
        <v>9</v>
      </c>
      <c r="B20" s="218" t="s">
        <v>119</v>
      </c>
      <c r="C20" s="261" t="s">
        <v>120</v>
      </c>
      <c r="D20" s="220" t="s">
        <v>101</v>
      </c>
      <c r="E20" s="226">
        <v>345</v>
      </c>
      <c r="F20" s="228">
        <f>H20+J20</f>
        <v>0</v>
      </c>
      <c r="G20" s="229">
        <f>ROUND(E20*F20,2)</f>
        <v>0</v>
      </c>
      <c r="H20" s="229"/>
      <c r="I20" s="229">
        <f>ROUND(E20*H20,2)</f>
        <v>0</v>
      </c>
      <c r="J20" s="229"/>
      <c r="K20" s="229">
        <f>ROUND(E20*J20,2)</f>
        <v>0</v>
      </c>
      <c r="L20" s="229">
        <v>21</v>
      </c>
      <c r="M20" s="229">
        <f>G20*(1+L20/100)</f>
        <v>0</v>
      </c>
      <c r="N20" s="221">
        <v>0</v>
      </c>
      <c r="O20" s="221">
        <f>ROUND(E20*N20,5)</f>
        <v>0</v>
      </c>
      <c r="P20" s="221">
        <v>0</v>
      </c>
      <c r="Q20" s="221">
        <f>ROUND(E20*P20,5)</f>
        <v>0</v>
      </c>
      <c r="R20" s="221"/>
      <c r="S20" s="221"/>
      <c r="T20" s="222">
        <v>2E-3</v>
      </c>
      <c r="U20" s="221">
        <f>ROUND(E20*T20,2)</f>
        <v>0.69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102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12">
        <v>10</v>
      </c>
      <c r="B21" s="218" t="s">
        <v>121</v>
      </c>
      <c r="C21" s="261" t="s">
        <v>122</v>
      </c>
      <c r="D21" s="220" t="s">
        <v>101</v>
      </c>
      <c r="E21" s="226">
        <v>345</v>
      </c>
      <c r="F21" s="228">
        <f>H21+J21</f>
        <v>0</v>
      </c>
      <c r="G21" s="229">
        <f>ROUND(E21*F21,2)</f>
        <v>0</v>
      </c>
      <c r="H21" s="229"/>
      <c r="I21" s="229">
        <f>ROUND(E21*H21,2)</f>
        <v>0</v>
      </c>
      <c r="J21" s="229"/>
      <c r="K21" s="229">
        <f>ROUND(E21*J21,2)</f>
        <v>0</v>
      </c>
      <c r="L21" s="229">
        <v>21</v>
      </c>
      <c r="M21" s="229">
        <f>G21*(1+L21/100)</f>
        <v>0</v>
      </c>
      <c r="N21" s="221">
        <v>1.0000000000000001E-5</v>
      </c>
      <c r="O21" s="221">
        <f>ROUND(E21*N21,5)</f>
        <v>3.4499999999999999E-3</v>
      </c>
      <c r="P21" s="221">
        <v>0</v>
      </c>
      <c r="Q21" s="221">
        <f>ROUND(E21*P21,5)</f>
        <v>0</v>
      </c>
      <c r="R21" s="221"/>
      <c r="S21" s="221"/>
      <c r="T21" s="222">
        <v>1.6E-2</v>
      </c>
      <c r="U21" s="221">
        <f>ROUND(E21*T21,2)</f>
        <v>5.52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102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x14ac:dyDescent="0.2">
      <c r="A22" s="213" t="s">
        <v>97</v>
      </c>
      <c r="B22" s="219" t="s">
        <v>66</v>
      </c>
      <c r="C22" s="262" t="s">
        <v>67</v>
      </c>
      <c r="D22" s="223"/>
      <c r="E22" s="227"/>
      <c r="F22" s="230"/>
      <c r="G22" s="230">
        <f>SUMIF(AE23:AE26,"&lt;&gt;NOR",G23:G26)</f>
        <v>0</v>
      </c>
      <c r="H22" s="230"/>
      <c r="I22" s="230">
        <f>SUM(I23:I26)</f>
        <v>0</v>
      </c>
      <c r="J22" s="230"/>
      <c r="K22" s="230">
        <f>SUM(K23:K26)</f>
        <v>0</v>
      </c>
      <c r="L22" s="230"/>
      <c r="M22" s="230">
        <f>SUM(M23:M26)</f>
        <v>0</v>
      </c>
      <c r="N22" s="224"/>
      <c r="O22" s="224">
        <f>SUM(O23:O26)</f>
        <v>0</v>
      </c>
      <c r="P22" s="224"/>
      <c r="Q22" s="224">
        <f>SUM(Q23:Q26)</f>
        <v>0</v>
      </c>
      <c r="R22" s="224"/>
      <c r="S22" s="224"/>
      <c r="T22" s="225"/>
      <c r="U22" s="224">
        <f>SUM(U23:U26)</f>
        <v>0.33999999999999997</v>
      </c>
      <c r="AE22" t="s">
        <v>98</v>
      </c>
    </row>
    <row r="23" spans="1:60" outlineLevel="1" x14ac:dyDescent="0.2">
      <c r="A23" s="212">
        <v>11</v>
      </c>
      <c r="B23" s="218" t="s">
        <v>123</v>
      </c>
      <c r="C23" s="261" t="s">
        <v>124</v>
      </c>
      <c r="D23" s="220" t="s">
        <v>105</v>
      </c>
      <c r="E23" s="226">
        <v>7.15</v>
      </c>
      <c r="F23" s="228">
        <f>H23+J23</f>
        <v>0</v>
      </c>
      <c r="G23" s="229">
        <f>ROUND(E23*F23,2)</f>
        <v>0</v>
      </c>
      <c r="H23" s="229"/>
      <c r="I23" s="229">
        <f>ROUND(E23*H23,2)</f>
        <v>0</v>
      </c>
      <c r="J23" s="229"/>
      <c r="K23" s="229">
        <f>ROUND(E23*J23,2)</f>
        <v>0</v>
      </c>
      <c r="L23" s="229">
        <v>21</v>
      </c>
      <c r="M23" s="229">
        <f>G23*(1+L23/100)</f>
        <v>0</v>
      </c>
      <c r="N23" s="221">
        <v>0</v>
      </c>
      <c r="O23" s="221">
        <f>ROUND(E23*N23,5)</f>
        <v>0</v>
      </c>
      <c r="P23" s="221">
        <v>0</v>
      </c>
      <c r="Q23" s="221">
        <f>ROUND(E23*P23,5)</f>
        <v>0</v>
      </c>
      <c r="R23" s="221"/>
      <c r="S23" s="221"/>
      <c r="T23" s="222">
        <v>4.2000000000000003E-2</v>
      </c>
      <c r="U23" s="221">
        <f>ROUND(E23*T23,2)</f>
        <v>0.3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102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2">
        <v>12</v>
      </c>
      <c r="B24" s="218" t="s">
        <v>125</v>
      </c>
      <c r="C24" s="261" t="s">
        <v>126</v>
      </c>
      <c r="D24" s="220" t="s">
        <v>105</v>
      </c>
      <c r="E24" s="226">
        <v>28.6</v>
      </c>
      <c r="F24" s="228">
        <f>H24+J24</f>
        <v>0</v>
      </c>
      <c r="G24" s="229">
        <f>ROUND(E24*F24,2)</f>
        <v>0</v>
      </c>
      <c r="H24" s="229"/>
      <c r="I24" s="229">
        <f>ROUND(E24*H24,2)</f>
        <v>0</v>
      </c>
      <c r="J24" s="229"/>
      <c r="K24" s="229">
        <f>ROUND(E24*J24,2)</f>
        <v>0</v>
      </c>
      <c r="L24" s="229">
        <v>21</v>
      </c>
      <c r="M24" s="229">
        <f>G24*(1+L24/100)</f>
        <v>0</v>
      </c>
      <c r="N24" s="221">
        <v>0</v>
      </c>
      <c r="O24" s="221">
        <f>ROUND(E24*N24,5)</f>
        <v>0</v>
      </c>
      <c r="P24" s="221">
        <v>0</v>
      </c>
      <c r="Q24" s="221">
        <f>ROUND(E24*P24,5)</f>
        <v>0</v>
      </c>
      <c r="R24" s="221"/>
      <c r="S24" s="221"/>
      <c r="T24" s="222">
        <v>0</v>
      </c>
      <c r="U24" s="221">
        <f>ROUND(E24*T24,2)</f>
        <v>0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102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2">
        <v>13</v>
      </c>
      <c r="B25" s="218" t="s">
        <v>127</v>
      </c>
      <c r="C25" s="261" t="s">
        <v>128</v>
      </c>
      <c r="D25" s="220" t="s">
        <v>105</v>
      </c>
      <c r="E25" s="226">
        <v>7.15</v>
      </c>
      <c r="F25" s="228">
        <f>H25+J25</f>
        <v>0</v>
      </c>
      <c r="G25" s="229">
        <f>ROUND(E25*F25,2)</f>
        <v>0</v>
      </c>
      <c r="H25" s="229"/>
      <c r="I25" s="229">
        <f>ROUND(E25*H25,2)</f>
        <v>0</v>
      </c>
      <c r="J25" s="229"/>
      <c r="K25" s="229">
        <f>ROUND(E25*J25,2)</f>
        <v>0</v>
      </c>
      <c r="L25" s="229">
        <v>21</v>
      </c>
      <c r="M25" s="229">
        <f>G25*(1+L25/100)</f>
        <v>0</v>
      </c>
      <c r="N25" s="221">
        <v>0</v>
      </c>
      <c r="O25" s="221">
        <f>ROUND(E25*N25,5)</f>
        <v>0</v>
      </c>
      <c r="P25" s="221">
        <v>0</v>
      </c>
      <c r="Q25" s="221">
        <f>ROUND(E25*P25,5)</f>
        <v>0</v>
      </c>
      <c r="R25" s="221"/>
      <c r="S25" s="221"/>
      <c r="T25" s="222">
        <v>6.0000000000000001E-3</v>
      </c>
      <c r="U25" s="221">
        <f>ROUND(E25*T25,2)</f>
        <v>0.04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102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ht="22.5" outlineLevel="1" x14ac:dyDescent="0.2">
      <c r="A26" s="212">
        <v>14</v>
      </c>
      <c r="B26" s="218" t="s">
        <v>129</v>
      </c>
      <c r="C26" s="261" t="s">
        <v>130</v>
      </c>
      <c r="D26" s="220" t="s">
        <v>105</v>
      </c>
      <c r="E26" s="226">
        <v>7.15</v>
      </c>
      <c r="F26" s="228">
        <f>H26+J26</f>
        <v>0</v>
      </c>
      <c r="G26" s="229">
        <f>ROUND(E26*F26,2)</f>
        <v>0</v>
      </c>
      <c r="H26" s="229"/>
      <c r="I26" s="229">
        <f>ROUND(E26*H26,2)</f>
        <v>0</v>
      </c>
      <c r="J26" s="229"/>
      <c r="K26" s="229">
        <f>ROUND(E26*J26,2)</f>
        <v>0</v>
      </c>
      <c r="L26" s="229">
        <v>21</v>
      </c>
      <c r="M26" s="229">
        <f>G26*(1+L26/100)</f>
        <v>0</v>
      </c>
      <c r="N26" s="221">
        <v>0</v>
      </c>
      <c r="O26" s="221">
        <f>ROUND(E26*N26,5)</f>
        <v>0</v>
      </c>
      <c r="P26" s="221">
        <v>0</v>
      </c>
      <c r="Q26" s="221">
        <f>ROUND(E26*P26,5)</f>
        <v>0</v>
      </c>
      <c r="R26" s="221"/>
      <c r="S26" s="221"/>
      <c r="T26" s="222">
        <v>0</v>
      </c>
      <c r="U26" s="221">
        <f>ROUND(E26*T26,2)</f>
        <v>0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102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x14ac:dyDescent="0.2">
      <c r="A27" s="213" t="s">
        <v>97</v>
      </c>
      <c r="B27" s="219" t="s">
        <v>68</v>
      </c>
      <c r="C27" s="262" t="s">
        <v>69</v>
      </c>
      <c r="D27" s="223"/>
      <c r="E27" s="227"/>
      <c r="F27" s="230"/>
      <c r="G27" s="230">
        <f>SUMIF(AE28:AE28,"&lt;&gt;NOR",G28:G28)</f>
        <v>0</v>
      </c>
      <c r="H27" s="230"/>
      <c r="I27" s="230">
        <f>SUM(I28:I28)</f>
        <v>0</v>
      </c>
      <c r="J27" s="230"/>
      <c r="K27" s="230">
        <f>SUM(K28:K28)</f>
        <v>0</v>
      </c>
      <c r="L27" s="230"/>
      <c r="M27" s="230">
        <f>SUM(M28:M28)</f>
        <v>0</v>
      </c>
      <c r="N27" s="224"/>
      <c r="O27" s="224">
        <f>SUM(O28:O28)</f>
        <v>0</v>
      </c>
      <c r="P27" s="224"/>
      <c r="Q27" s="224">
        <f>SUM(Q28:Q28)</f>
        <v>0</v>
      </c>
      <c r="R27" s="224"/>
      <c r="S27" s="224"/>
      <c r="T27" s="225"/>
      <c r="U27" s="224">
        <f>SUM(U28:U28)</f>
        <v>0</v>
      </c>
      <c r="AE27" t="s">
        <v>98</v>
      </c>
    </row>
    <row r="28" spans="1:60" outlineLevel="1" x14ac:dyDescent="0.2">
      <c r="A28" s="212">
        <v>15</v>
      </c>
      <c r="B28" s="218" t="s">
        <v>131</v>
      </c>
      <c r="C28" s="261" t="s">
        <v>132</v>
      </c>
      <c r="D28" s="220" t="s">
        <v>105</v>
      </c>
      <c r="E28" s="226">
        <v>111.10720000000001</v>
      </c>
      <c r="F28" s="228">
        <f>H28+J28</f>
        <v>0</v>
      </c>
      <c r="G28" s="229">
        <f>ROUND(E28*F28,2)</f>
        <v>0</v>
      </c>
      <c r="H28" s="229"/>
      <c r="I28" s="229">
        <f>ROUND(E28*H28,2)</f>
        <v>0</v>
      </c>
      <c r="J28" s="229"/>
      <c r="K28" s="229">
        <f>ROUND(E28*J28,2)</f>
        <v>0</v>
      </c>
      <c r="L28" s="229">
        <v>21</v>
      </c>
      <c r="M28" s="229">
        <f>G28*(1+L28/100)</f>
        <v>0</v>
      </c>
      <c r="N28" s="221">
        <v>0</v>
      </c>
      <c r="O28" s="221">
        <f>ROUND(E28*N28,5)</f>
        <v>0</v>
      </c>
      <c r="P28" s="221">
        <v>0</v>
      </c>
      <c r="Q28" s="221">
        <f>ROUND(E28*P28,5)</f>
        <v>0</v>
      </c>
      <c r="R28" s="221"/>
      <c r="S28" s="221"/>
      <c r="T28" s="222">
        <v>0</v>
      </c>
      <c r="U28" s="221">
        <f>ROUND(E28*T28,2)</f>
        <v>0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102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x14ac:dyDescent="0.2">
      <c r="A29" s="213" t="s">
        <v>97</v>
      </c>
      <c r="B29" s="219" t="s">
        <v>70</v>
      </c>
      <c r="C29" s="262" t="s">
        <v>26</v>
      </c>
      <c r="D29" s="223"/>
      <c r="E29" s="227"/>
      <c r="F29" s="230"/>
      <c r="G29" s="230">
        <f>SUMIF(AE30:AE31,"&lt;&gt;NOR",G30:G31)</f>
        <v>0</v>
      </c>
      <c r="H29" s="230"/>
      <c r="I29" s="230">
        <f>SUM(I30:I31)</f>
        <v>0</v>
      </c>
      <c r="J29" s="230"/>
      <c r="K29" s="230">
        <f>SUM(K30:K31)</f>
        <v>0</v>
      </c>
      <c r="L29" s="230"/>
      <c r="M29" s="230">
        <f>SUM(M30:M31)</f>
        <v>0</v>
      </c>
      <c r="N29" s="224"/>
      <c r="O29" s="224">
        <f>SUM(O30:O31)</f>
        <v>0</v>
      </c>
      <c r="P29" s="224"/>
      <c r="Q29" s="224">
        <f>SUM(Q30:Q31)</f>
        <v>0</v>
      </c>
      <c r="R29" s="224"/>
      <c r="S29" s="224"/>
      <c r="T29" s="225"/>
      <c r="U29" s="224">
        <f>SUM(U30:U31)</f>
        <v>0</v>
      </c>
      <c r="AE29" t="s">
        <v>98</v>
      </c>
    </row>
    <row r="30" spans="1:60" outlineLevel="1" x14ac:dyDescent="0.2">
      <c r="A30" s="212">
        <v>16</v>
      </c>
      <c r="B30" s="218" t="s">
        <v>133</v>
      </c>
      <c r="C30" s="261" t="s">
        <v>134</v>
      </c>
      <c r="D30" s="220" t="s">
        <v>135</v>
      </c>
      <c r="E30" s="226">
        <v>1</v>
      </c>
      <c r="F30" s="228">
        <f>H30+J30</f>
        <v>0</v>
      </c>
      <c r="G30" s="229">
        <f>ROUND(E30*F30,2)</f>
        <v>0</v>
      </c>
      <c r="H30" s="229"/>
      <c r="I30" s="229">
        <f>ROUND(E30*H30,2)</f>
        <v>0</v>
      </c>
      <c r="J30" s="229"/>
      <c r="K30" s="229">
        <f>ROUND(E30*J30,2)</f>
        <v>0</v>
      </c>
      <c r="L30" s="229">
        <v>21</v>
      </c>
      <c r="M30" s="229">
        <f>G30*(1+L30/100)</f>
        <v>0</v>
      </c>
      <c r="N30" s="221">
        <v>0</v>
      </c>
      <c r="O30" s="221">
        <f>ROUND(E30*N30,5)</f>
        <v>0</v>
      </c>
      <c r="P30" s="221">
        <v>0</v>
      </c>
      <c r="Q30" s="221">
        <f>ROUND(E30*P30,5)</f>
        <v>0</v>
      </c>
      <c r="R30" s="221"/>
      <c r="S30" s="221"/>
      <c r="T30" s="222">
        <v>0</v>
      </c>
      <c r="U30" s="221">
        <f>ROUND(E30*T30,2)</f>
        <v>0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102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39">
        <v>17</v>
      </c>
      <c r="B31" s="240" t="s">
        <v>136</v>
      </c>
      <c r="C31" s="263" t="s">
        <v>137</v>
      </c>
      <c r="D31" s="241" t="s">
        <v>135</v>
      </c>
      <c r="E31" s="242">
        <v>1</v>
      </c>
      <c r="F31" s="243">
        <f>H31+J31</f>
        <v>0</v>
      </c>
      <c r="G31" s="244">
        <f>ROUND(E31*F31,2)</f>
        <v>0</v>
      </c>
      <c r="H31" s="244"/>
      <c r="I31" s="244">
        <f>ROUND(E31*H31,2)</f>
        <v>0</v>
      </c>
      <c r="J31" s="244"/>
      <c r="K31" s="244">
        <f>ROUND(E31*J31,2)</f>
        <v>0</v>
      </c>
      <c r="L31" s="244">
        <v>21</v>
      </c>
      <c r="M31" s="244">
        <f>G31*(1+L31/100)</f>
        <v>0</v>
      </c>
      <c r="N31" s="245">
        <v>0</v>
      </c>
      <c r="O31" s="245">
        <f>ROUND(E31*N31,5)</f>
        <v>0</v>
      </c>
      <c r="P31" s="245">
        <v>0</v>
      </c>
      <c r="Q31" s="245">
        <f>ROUND(E31*P31,5)</f>
        <v>0</v>
      </c>
      <c r="R31" s="245"/>
      <c r="S31" s="245"/>
      <c r="T31" s="246">
        <v>0</v>
      </c>
      <c r="U31" s="245">
        <f>ROUND(E31*T31,2)</f>
        <v>0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102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x14ac:dyDescent="0.2">
      <c r="A32" s="6"/>
      <c r="B32" s="7" t="s">
        <v>138</v>
      </c>
      <c r="C32" s="264" t="s">
        <v>138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AC32">
        <v>15</v>
      </c>
      <c r="AD32">
        <v>21</v>
      </c>
    </row>
    <row r="33" spans="1:31" x14ac:dyDescent="0.2">
      <c r="A33" s="247"/>
      <c r="B33" s="248" t="s">
        <v>28</v>
      </c>
      <c r="C33" s="265" t="s">
        <v>138</v>
      </c>
      <c r="D33" s="249"/>
      <c r="E33" s="249"/>
      <c r="F33" s="249"/>
      <c r="G33" s="260">
        <f>G8+G10+G17+G19+G22+G27+G29</f>
        <v>0</v>
      </c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AC33">
        <f>SUMIF(L7:L31,AC32,G7:G31)</f>
        <v>0</v>
      </c>
      <c r="AD33">
        <f>SUMIF(L7:L31,AD32,G7:G31)</f>
        <v>0</v>
      </c>
      <c r="AE33" t="s">
        <v>139</v>
      </c>
    </row>
    <row r="34" spans="1:31" x14ac:dyDescent="0.2">
      <c r="A34" s="6"/>
      <c r="B34" s="7" t="s">
        <v>138</v>
      </c>
      <c r="C34" s="264" t="s">
        <v>138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31" x14ac:dyDescent="0.2">
      <c r="A35" s="6"/>
      <c r="B35" s="7" t="s">
        <v>138</v>
      </c>
      <c r="C35" s="264" t="s">
        <v>138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31" x14ac:dyDescent="0.2">
      <c r="A36" s="250" t="s">
        <v>140</v>
      </c>
      <c r="B36" s="250"/>
      <c r="C36" s="26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31" x14ac:dyDescent="0.2">
      <c r="A37" s="251"/>
      <c r="B37" s="252"/>
      <c r="C37" s="267"/>
      <c r="D37" s="252"/>
      <c r="E37" s="252"/>
      <c r="F37" s="252"/>
      <c r="G37" s="253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AE37" t="s">
        <v>141</v>
      </c>
    </row>
    <row r="38" spans="1:31" x14ac:dyDescent="0.2">
      <c r="A38" s="254"/>
      <c r="B38" s="255"/>
      <c r="C38" s="268"/>
      <c r="D38" s="255"/>
      <c r="E38" s="255"/>
      <c r="F38" s="255"/>
      <c r="G38" s="25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31" x14ac:dyDescent="0.2">
      <c r="A39" s="254"/>
      <c r="B39" s="255"/>
      <c r="C39" s="268"/>
      <c r="D39" s="255"/>
      <c r="E39" s="255"/>
      <c r="F39" s="255"/>
      <c r="G39" s="25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31" x14ac:dyDescent="0.2">
      <c r="A40" s="254"/>
      <c r="B40" s="255"/>
      <c r="C40" s="268"/>
      <c r="D40" s="255"/>
      <c r="E40" s="255"/>
      <c r="F40" s="255"/>
      <c r="G40" s="25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31" x14ac:dyDescent="0.2">
      <c r="A41" s="257"/>
      <c r="B41" s="258"/>
      <c r="C41" s="269"/>
      <c r="D41" s="258"/>
      <c r="E41" s="258"/>
      <c r="F41" s="258"/>
      <c r="G41" s="259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31" x14ac:dyDescent="0.2">
      <c r="A42" s="6"/>
      <c r="B42" s="7" t="s">
        <v>138</v>
      </c>
      <c r="C42" s="264" t="s">
        <v>138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31" x14ac:dyDescent="0.2">
      <c r="C43" s="270"/>
      <c r="AE43" t="s">
        <v>142</v>
      </c>
    </row>
  </sheetData>
  <mergeCells count="6">
    <mergeCell ref="A1:G1"/>
    <mergeCell ref="C2:G2"/>
    <mergeCell ref="C3:G3"/>
    <mergeCell ref="C4:G4"/>
    <mergeCell ref="A36:C36"/>
    <mergeCell ref="A37:G41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2014-02-28T09:52:57Z</cp:lastPrinted>
  <dcterms:created xsi:type="dcterms:W3CDTF">2009-04-08T07:15:50Z</dcterms:created>
  <dcterms:modified xsi:type="dcterms:W3CDTF">2023-06-04T17:32:59Z</dcterms:modified>
</cp:coreProperties>
</file>